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pu\OneDrive\Desktop\"/>
    </mc:Choice>
  </mc:AlternateContent>
  <bookViews>
    <workbookView xWindow="0" yWindow="0" windowWidth="23040" windowHeight="10128"/>
  </bookViews>
  <sheets>
    <sheet name="Лист1" sheetId="1" r:id="rId1"/>
  </sheets>
  <definedNames>
    <definedName name="_xlnm.Print_Titles" localSheetId="0">Лист1!$3:$6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36" i="1"/>
  <c r="D38" i="1"/>
  <c r="M10" i="1" l="1"/>
  <c r="D10" i="1" l="1"/>
  <c r="D13" i="1"/>
  <c r="N35" i="1" l="1"/>
  <c r="J35" i="1"/>
  <c r="M35" i="1"/>
  <c r="D11" i="1"/>
  <c r="N10" i="1"/>
  <c r="J10" i="1"/>
  <c r="J11" i="1"/>
  <c r="D25" i="1"/>
  <c r="E35" i="1"/>
  <c r="K18" i="1" l="1"/>
  <c r="K13" i="1" s="1"/>
  <c r="D33" i="1"/>
  <c r="D23" i="1"/>
  <c r="D16" i="1" l="1"/>
  <c r="J20" i="1"/>
  <c r="D20" i="1" s="1"/>
  <c r="K38" i="1" l="1"/>
  <c r="K15" i="1"/>
  <c r="D15" i="1" s="1"/>
  <c r="D18" i="1"/>
  <c r="G35" i="1"/>
  <c r="K10" i="1" l="1"/>
  <c r="K35" i="1"/>
  <c r="F35" i="1"/>
  <c r="D28" i="1" l="1"/>
  <c r="H30" i="1"/>
  <c r="D30" i="1" s="1"/>
  <c r="I35" i="1"/>
</calcChain>
</file>

<file path=xl/sharedStrings.xml><?xml version="1.0" encoding="utf-8"?>
<sst xmlns="http://schemas.openxmlformats.org/spreadsheetml/2006/main" count="72" uniqueCount="47">
  <si>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</si>
  <si>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</si>
  <si>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</si>
  <si>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</si>
  <si>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</si>
  <si>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</si>
  <si>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</si>
  <si>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</si>
  <si>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</si>
  <si>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</si>
  <si>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</si>
  <si>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</si>
  <si>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</si>
  <si>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</si>
  <si>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</si>
  <si>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</si>
  <si>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</si>
  <si>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</si>
  <si>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</si>
  <si>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</si>
  <si>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</si>
  <si>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</si>
  <si>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</si>
  <si>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</si>
  <si>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</si>
  <si>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</si>
  <si>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</si>
  <si>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</si>
  <si>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</si>
  <si>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</si>
  <si>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</si>
  <si>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</si>
  <si>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</si>
  <si>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</si>
  <si>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</si>
  <si>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</si>
  <si>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</si>
  <si>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</si>
  <si>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</si>
  <si>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</si>
  <si>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Капитальный ремонт и ремонт автомобильных дорог общего пользования местного значения, в том числе:</t>
  </si>
  <si>
    <t>2025 год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</si>
  <si>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организации дорожного движения.</t>
  </si>
  <si>
    <t>2026 год</t>
  </si>
  <si>
    <t>2027 год</t>
  </si>
  <si>
    <t xml:space="preserve"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                                      2024 год - 0,0 км                                         2025 год - 0,0 км                                          2026 год - 0,23 км                                             2027 год - 0,0 км     </t>
  </si>
  <si>
    <t xml:space="preserve"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 - 1,5 км                                                     2023 год - 10,8 км                                               2024 год -  15,28 км                                                    2025 год - 10 км                                                    2026 год - 10 км                                         2027 год - 10 км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</si>
</sst>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164" fontId="1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164" fontId="1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3"/>
  <sheetViews>
    <sheetView tabSelected="1" topLeftCell="A25" zoomScale="60" zoomScaleNormal="60" workbookViewId="0">
      <selection activeCell="P49" sqref="P49"/>
    </sheetView>
  </sheetViews>
  <sheetFormatPr defaultRowHeight="14.4" x14ac:dyDescent="0.3"/>
  <cols>
    <col min="1" max="1" width="10.6640625" bestFit="1" customWidth="1"/>
    <col min="2" max="2" width="46.21875" customWidth="1"/>
    <col min="3" max="3" width="18.88671875" customWidth="1"/>
    <col min="4" max="4" width="13.88671875" customWidth="1"/>
    <col min="5" max="5" width="14.88671875" customWidth="1"/>
    <col min="6" max="6" width="15.33203125" customWidth="1"/>
    <col min="7" max="7" width="13.109375" customWidth="1"/>
    <col min="8" max="8" width="14" customWidth="1"/>
    <col min="9" max="9" width="13.33203125" customWidth="1"/>
    <col min="10" max="10" width="13.6640625" bestFit="1" customWidth="1"/>
    <col min="11" max="11" width="15.5546875" customWidth="1"/>
    <col min="12" max="12" width="12.6640625" style="19" customWidth="1"/>
    <col min="13" max="13" width="12.6640625" style="36" customWidth="1"/>
    <col min="14" max="15" width="12.6640625" customWidth="1"/>
    <col min="16" max="16" width="14" customWidth="1"/>
    <col min="17" max="17" width="46.6640625" customWidth="1"/>
    <col min="18" max="18" width="34.5546875" customWidth="1"/>
  </cols>
  <sheetData>
    <row r="3" spans="1:18" ht="111" customHeight="1" x14ac:dyDescent="0.3">
      <c r="A3" s="58" t="s">
        <v>0</v>
      </c>
      <c r="B3" s="51" t="s">
        <v>13</v>
      </c>
      <c r="C3" s="58" t="s">
        <v>1</v>
      </c>
      <c r="D3" s="58" t="s">
        <v>2</v>
      </c>
      <c r="E3" s="59" t="s">
        <v>3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1" t="s">
        <v>4</v>
      </c>
      <c r="R3" s="51" t="s">
        <v>5</v>
      </c>
    </row>
    <row r="4" spans="1:18" ht="18.75" customHeight="1" x14ac:dyDescent="0.3">
      <c r="A4" s="58"/>
      <c r="B4" s="52"/>
      <c r="C4" s="58"/>
      <c r="D4" s="58"/>
      <c r="E4" s="59" t="s">
        <v>6</v>
      </c>
      <c r="F4" s="59" t="s">
        <v>7</v>
      </c>
      <c r="G4" s="59" t="s">
        <v>8</v>
      </c>
      <c r="H4" s="59" t="s">
        <v>9</v>
      </c>
      <c r="I4" s="59" t="s">
        <v>10</v>
      </c>
      <c r="J4" s="59" t="s">
        <v>14</v>
      </c>
      <c r="K4" s="59" t="s">
        <v>15</v>
      </c>
      <c r="L4" s="63" t="s">
        <v>29</v>
      </c>
      <c r="M4" s="64" t="s">
        <v>39</v>
      </c>
      <c r="N4" s="65" t="s">
        <v>41</v>
      </c>
      <c r="O4" s="59" t="s">
        <v>43</v>
      </c>
      <c r="P4" s="59" t="s">
        <v>44</v>
      </c>
      <c r="Q4" s="52"/>
      <c r="R4" s="52"/>
    </row>
    <row r="5" spans="1:18" ht="14.25" customHeight="1" x14ac:dyDescent="0.3">
      <c r="A5" s="58"/>
      <c r="B5" s="53"/>
      <c r="C5" s="58"/>
      <c r="D5" s="58"/>
      <c r="E5" s="59"/>
      <c r="F5" s="59"/>
      <c r="G5" s="59"/>
      <c r="H5" s="59"/>
      <c r="I5" s="59"/>
      <c r="J5" s="59"/>
      <c r="K5" s="59"/>
      <c r="L5" s="63"/>
      <c r="M5" s="64"/>
      <c r="N5" s="66"/>
      <c r="O5" s="59"/>
      <c r="P5" s="59"/>
      <c r="Q5" s="53"/>
      <c r="R5" s="53"/>
    </row>
    <row r="6" spans="1:18" ht="18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7">
        <v>12</v>
      </c>
      <c r="M6" s="35">
        <v>13</v>
      </c>
      <c r="N6" s="1">
        <v>14</v>
      </c>
      <c r="O6" s="20">
        <v>15</v>
      </c>
      <c r="P6" s="20">
        <v>16</v>
      </c>
      <c r="Q6" s="20">
        <v>17</v>
      </c>
      <c r="R6" s="20">
        <v>18</v>
      </c>
    </row>
    <row r="7" spans="1:18" ht="18" x14ac:dyDescent="0.35">
      <c r="A7" s="2">
        <v>1</v>
      </c>
      <c r="B7" s="54" t="s">
        <v>11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6"/>
    </row>
    <row r="8" spans="1:18" ht="37.5" customHeight="1" x14ac:dyDescent="0.35">
      <c r="A8" s="3" t="s">
        <v>12</v>
      </c>
      <c r="B8" s="54" t="s">
        <v>28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1:18" ht="22.5" customHeight="1" x14ac:dyDescent="0.3">
      <c r="A9" s="4">
        <v>1</v>
      </c>
      <c r="B9" s="5">
        <v>2</v>
      </c>
      <c r="C9" s="5">
        <v>3</v>
      </c>
      <c r="D9" s="5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1">
        <v>10</v>
      </c>
      <c r="K9" s="1">
        <v>11</v>
      </c>
      <c r="L9" s="17">
        <v>12</v>
      </c>
      <c r="M9" s="35">
        <v>13</v>
      </c>
      <c r="N9" s="1">
        <v>14</v>
      </c>
      <c r="O9" s="20">
        <v>15</v>
      </c>
      <c r="P9" s="20">
        <v>16</v>
      </c>
      <c r="Q9" s="20">
        <v>17</v>
      </c>
      <c r="R9" s="20">
        <v>18</v>
      </c>
    </row>
    <row r="10" spans="1:18" ht="46.5" customHeight="1" x14ac:dyDescent="0.3">
      <c r="A10" s="43" t="s">
        <v>21</v>
      </c>
      <c r="B10" s="57" t="s">
        <v>40</v>
      </c>
      <c r="C10" s="29" t="s">
        <v>16</v>
      </c>
      <c r="D10" s="31">
        <f>SUM(E10:P10)</f>
        <v>90926</v>
      </c>
      <c r="E10" s="30">
        <v>2786.6</v>
      </c>
      <c r="F10" s="31">
        <v>2534</v>
      </c>
      <c r="G10" s="31">
        <v>1865.1</v>
      </c>
      <c r="H10" s="31">
        <v>0</v>
      </c>
      <c r="I10" s="31">
        <v>3000</v>
      </c>
      <c r="J10" s="31">
        <f>J11+J13</f>
        <v>20579.3</v>
      </c>
      <c r="K10" s="31">
        <f>4076.5+K15</f>
        <v>35602.199999999997</v>
      </c>
      <c r="L10" s="32">
        <v>5230.8</v>
      </c>
      <c r="M10" s="31">
        <f>3663.3+4993.8-M25</f>
        <v>8058.1</v>
      </c>
      <c r="N10" s="31">
        <f>N11+N12+N13</f>
        <v>3658.5</v>
      </c>
      <c r="O10" s="31">
        <v>3805.7</v>
      </c>
      <c r="P10" s="31">
        <v>3805.7</v>
      </c>
      <c r="Q10" s="60" t="s">
        <v>46</v>
      </c>
      <c r="R10" s="13" t="s">
        <v>38</v>
      </c>
    </row>
    <row r="11" spans="1:18" ht="36.6" customHeight="1" x14ac:dyDescent="0.3">
      <c r="A11" s="43"/>
      <c r="B11" s="57"/>
      <c r="C11" s="33" t="s">
        <v>17</v>
      </c>
      <c r="D11" s="31">
        <f>SUM(E11:P11)</f>
        <v>43973.2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f>J16</f>
        <v>17323</v>
      </c>
      <c r="K11" s="31">
        <v>26650.2</v>
      </c>
      <c r="L11" s="32">
        <v>0</v>
      </c>
      <c r="M11" s="31">
        <v>0</v>
      </c>
      <c r="N11" s="31">
        <v>0</v>
      </c>
      <c r="O11" s="31">
        <v>0</v>
      </c>
      <c r="P11" s="31">
        <v>0</v>
      </c>
      <c r="Q11" s="61"/>
      <c r="R11" s="14"/>
    </row>
    <row r="12" spans="1:18" ht="43.2" customHeight="1" x14ac:dyDescent="0.3">
      <c r="A12" s="43"/>
      <c r="B12" s="57"/>
      <c r="C12" s="33" t="s">
        <v>18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1">
        <v>0</v>
      </c>
      <c r="N12" s="31">
        <v>0</v>
      </c>
      <c r="O12" s="31">
        <v>0</v>
      </c>
      <c r="P12" s="31">
        <v>0</v>
      </c>
      <c r="Q12" s="61"/>
      <c r="R12" s="14"/>
    </row>
    <row r="13" spans="1:18" ht="46.2" customHeight="1" x14ac:dyDescent="0.3">
      <c r="A13" s="43"/>
      <c r="B13" s="57"/>
      <c r="C13" s="33" t="s">
        <v>19</v>
      </c>
      <c r="D13" s="30">
        <f>SUM(E13:P13)</f>
        <v>46952.799999999996</v>
      </c>
      <c r="E13" s="30">
        <v>2786.6</v>
      </c>
      <c r="F13" s="31">
        <v>2534</v>
      </c>
      <c r="G13" s="31">
        <v>1865.1</v>
      </c>
      <c r="H13" s="31">
        <v>0</v>
      </c>
      <c r="I13" s="31">
        <v>3000</v>
      </c>
      <c r="J13" s="31">
        <v>3256.3</v>
      </c>
      <c r="K13" s="31">
        <f>4076.5+K18</f>
        <v>8952</v>
      </c>
      <c r="L13" s="32">
        <v>5230.8</v>
      </c>
      <c r="M13" s="31">
        <v>8058.1</v>
      </c>
      <c r="N13" s="31">
        <v>3658.5</v>
      </c>
      <c r="O13" s="31">
        <v>3805.7</v>
      </c>
      <c r="P13" s="31">
        <v>3805.7</v>
      </c>
      <c r="Q13" s="61"/>
      <c r="R13" s="14"/>
    </row>
    <row r="14" spans="1:18" ht="105.6" customHeight="1" x14ac:dyDescent="0.3">
      <c r="A14" s="43"/>
      <c r="B14" s="57"/>
      <c r="C14" s="33" t="s">
        <v>20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8">
        <v>0</v>
      </c>
      <c r="M14" s="27">
        <v>0</v>
      </c>
      <c r="N14" s="27">
        <v>0</v>
      </c>
      <c r="O14" s="27">
        <v>0</v>
      </c>
      <c r="P14" s="27">
        <v>0</v>
      </c>
      <c r="Q14" s="62"/>
      <c r="R14" s="14"/>
    </row>
    <row r="15" spans="1:18" ht="24" customHeight="1" x14ac:dyDescent="0.35">
      <c r="A15" s="43" t="s">
        <v>32</v>
      </c>
      <c r="B15" s="60" t="s">
        <v>33</v>
      </c>
      <c r="C15" s="29" t="s">
        <v>16</v>
      </c>
      <c r="D15" s="22">
        <f>SUM(J15:K15)</f>
        <v>50450.924400000004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18925.224399999999</v>
      </c>
      <c r="K15" s="22">
        <f>K16+K18</f>
        <v>31525.7</v>
      </c>
      <c r="L15" s="26">
        <v>0</v>
      </c>
      <c r="M15" s="22">
        <v>0</v>
      </c>
      <c r="N15" s="22">
        <v>0</v>
      </c>
      <c r="O15" s="22">
        <v>0</v>
      </c>
      <c r="P15" s="22">
        <v>0</v>
      </c>
      <c r="Q15" s="60" t="s">
        <v>34</v>
      </c>
      <c r="R15" s="14"/>
    </row>
    <row r="16" spans="1:18" ht="34.5" customHeight="1" x14ac:dyDescent="0.35">
      <c r="A16" s="43"/>
      <c r="B16" s="61"/>
      <c r="C16" s="25" t="s">
        <v>17</v>
      </c>
      <c r="D16" s="22">
        <f>SUM(J16:K16)</f>
        <v>43973.2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17323</v>
      </c>
      <c r="K16" s="22">
        <v>26650.2</v>
      </c>
      <c r="L16" s="26">
        <v>0</v>
      </c>
      <c r="M16" s="22">
        <v>0</v>
      </c>
      <c r="N16" s="22">
        <v>0</v>
      </c>
      <c r="O16" s="22">
        <v>0</v>
      </c>
      <c r="P16" s="22">
        <v>0</v>
      </c>
      <c r="Q16" s="61"/>
      <c r="R16" s="14"/>
    </row>
    <row r="17" spans="1:18" ht="37.5" customHeight="1" x14ac:dyDescent="0.35">
      <c r="A17" s="43"/>
      <c r="B17" s="61"/>
      <c r="C17" s="25" t="s">
        <v>18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6">
        <v>0</v>
      </c>
      <c r="M17" s="22">
        <v>0</v>
      </c>
      <c r="N17" s="22">
        <v>0</v>
      </c>
      <c r="O17" s="22">
        <v>0</v>
      </c>
      <c r="P17" s="22">
        <v>0</v>
      </c>
      <c r="Q17" s="61"/>
      <c r="R17" s="14"/>
    </row>
    <row r="18" spans="1:18" ht="34.5" customHeight="1" x14ac:dyDescent="0.35">
      <c r="A18" s="43"/>
      <c r="B18" s="61"/>
      <c r="C18" s="25" t="s">
        <v>19</v>
      </c>
      <c r="D18" s="22">
        <f>SUM(J18:K18)</f>
        <v>6477.7244000000001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1602.2244000000001</v>
      </c>
      <c r="K18" s="22">
        <f>1402.7+1072.8+2400</f>
        <v>4875.5</v>
      </c>
      <c r="L18" s="26">
        <v>0</v>
      </c>
      <c r="M18" s="22">
        <v>0</v>
      </c>
      <c r="N18" s="22">
        <v>0</v>
      </c>
      <c r="O18" s="22">
        <v>0</v>
      </c>
      <c r="P18" s="22">
        <v>0</v>
      </c>
      <c r="Q18" s="61"/>
      <c r="R18" s="14"/>
    </row>
    <row r="19" spans="1:18" ht="37.5" customHeight="1" x14ac:dyDescent="0.35">
      <c r="A19" s="43"/>
      <c r="B19" s="62"/>
      <c r="C19" s="25" t="s">
        <v>20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6">
        <v>0</v>
      </c>
      <c r="M19" s="22">
        <v>0</v>
      </c>
      <c r="N19" s="22">
        <v>0</v>
      </c>
      <c r="O19" s="22">
        <v>0</v>
      </c>
      <c r="P19" s="22">
        <v>0</v>
      </c>
      <c r="Q19" s="62"/>
      <c r="R19" s="15"/>
    </row>
    <row r="20" spans="1:18" ht="18" x14ac:dyDescent="0.35">
      <c r="A20" s="43" t="s">
        <v>22</v>
      </c>
      <c r="B20" s="47" t="s">
        <v>30</v>
      </c>
      <c r="C20" s="6" t="s">
        <v>16</v>
      </c>
      <c r="D20" s="6">
        <f>SUM(F20:P20)</f>
        <v>894.2</v>
      </c>
      <c r="E20" s="7">
        <v>0</v>
      </c>
      <c r="F20" s="6">
        <v>309.10000000000002</v>
      </c>
      <c r="G20" s="7">
        <v>309.10000000000002</v>
      </c>
      <c r="H20" s="7">
        <v>0</v>
      </c>
      <c r="I20" s="7">
        <v>0</v>
      </c>
      <c r="J20" s="12">
        <f>250+26</f>
        <v>276</v>
      </c>
      <c r="K20" s="7">
        <v>0</v>
      </c>
      <c r="L20" s="18">
        <v>0</v>
      </c>
      <c r="M20" s="22">
        <v>0</v>
      </c>
      <c r="N20" s="7">
        <v>0</v>
      </c>
      <c r="O20" s="7">
        <v>0</v>
      </c>
      <c r="P20" s="7">
        <v>0</v>
      </c>
      <c r="Q20" s="44" t="s">
        <v>31</v>
      </c>
      <c r="R20" s="44" t="s">
        <v>37</v>
      </c>
    </row>
    <row r="21" spans="1:18" ht="35.25" customHeight="1" x14ac:dyDescent="0.35">
      <c r="A21" s="43"/>
      <c r="B21" s="47"/>
      <c r="C21" s="8" t="s">
        <v>17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12">
        <v>0</v>
      </c>
      <c r="K21" s="7">
        <v>0</v>
      </c>
      <c r="L21" s="18">
        <v>0</v>
      </c>
      <c r="M21" s="22">
        <v>0</v>
      </c>
      <c r="N21" s="7">
        <v>0</v>
      </c>
      <c r="O21" s="7">
        <v>0</v>
      </c>
      <c r="P21" s="7">
        <v>0</v>
      </c>
      <c r="Q21" s="45"/>
      <c r="R21" s="45"/>
    </row>
    <row r="22" spans="1:18" ht="33" customHeight="1" x14ac:dyDescent="0.35">
      <c r="A22" s="43"/>
      <c r="B22" s="47"/>
      <c r="C22" s="8" t="s">
        <v>18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12">
        <v>0</v>
      </c>
      <c r="K22" s="7">
        <v>0</v>
      </c>
      <c r="L22" s="18">
        <v>0</v>
      </c>
      <c r="M22" s="22">
        <v>0</v>
      </c>
      <c r="N22" s="7">
        <v>0</v>
      </c>
      <c r="O22" s="7">
        <v>0</v>
      </c>
      <c r="P22" s="7">
        <v>0</v>
      </c>
      <c r="Q22" s="45"/>
      <c r="R22" s="45"/>
    </row>
    <row r="23" spans="1:18" ht="36" x14ac:dyDescent="0.35">
      <c r="A23" s="43"/>
      <c r="B23" s="47"/>
      <c r="C23" s="8" t="s">
        <v>19</v>
      </c>
      <c r="D23" s="7">
        <f>SUM(F23:P23)</f>
        <v>894.2</v>
      </c>
      <c r="E23" s="7">
        <v>0</v>
      </c>
      <c r="F23" s="6">
        <v>309.10000000000002</v>
      </c>
      <c r="G23" s="7">
        <v>309.10000000000002</v>
      </c>
      <c r="H23" s="7">
        <v>0</v>
      </c>
      <c r="I23" s="7">
        <v>0</v>
      </c>
      <c r="J23" s="12">
        <v>276</v>
      </c>
      <c r="K23" s="7">
        <v>0</v>
      </c>
      <c r="L23" s="18">
        <v>0</v>
      </c>
      <c r="M23" s="22">
        <v>0</v>
      </c>
      <c r="N23" s="7">
        <v>0</v>
      </c>
      <c r="O23" s="7">
        <v>0</v>
      </c>
      <c r="P23" s="7">
        <v>0</v>
      </c>
      <c r="Q23" s="45"/>
      <c r="R23" s="45"/>
    </row>
    <row r="24" spans="1:18" ht="40.5" customHeight="1" x14ac:dyDescent="0.35">
      <c r="A24" s="43"/>
      <c r="B24" s="47"/>
      <c r="C24" s="8" t="s">
        <v>20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12">
        <v>0</v>
      </c>
      <c r="K24" s="7">
        <v>0</v>
      </c>
      <c r="L24" s="18">
        <v>0</v>
      </c>
      <c r="M24" s="22">
        <v>0</v>
      </c>
      <c r="N24" s="7">
        <v>0</v>
      </c>
      <c r="O24" s="7">
        <v>0</v>
      </c>
      <c r="P24" s="7">
        <v>0</v>
      </c>
      <c r="Q24" s="46"/>
      <c r="R24" s="46"/>
    </row>
    <row r="25" spans="1:18" ht="30" customHeight="1" x14ac:dyDescent="0.35">
      <c r="A25" s="43" t="s">
        <v>23</v>
      </c>
      <c r="B25" s="47" t="s">
        <v>26</v>
      </c>
      <c r="C25" s="9" t="s">
        <v>16</v>
      </c>
      <c r="D25" s="7">
        <f>SUM(F25:P25)</f>
        <v>5894.36816</v>
      </c>
      <c r="E25" s="7">
        <v>0</v>
      </c>
      <c r="F25" s="7">
        <v>0</v>
      </c>
      <c r="G25" s="7">
        <v>0</v>
      </c>
      <c r="H25" s="6">
        <v>4624.8</v>
      </c>
      <c r="I25" s="7">
        <v>269.2</v>
      </c>
      <c r="J25" s="12">
        <v>155.86815999999999</v>
      </c>
      <c r="K25" s="7">
        <v>245.5</v>
      </c>
      <c r="L25" s="18">
        <v>0</v>
      </c>
      <c r="M25" s="22">
        <v>599</v>
      </c>
      <c r="N25" s="7">
        <v>0</v>
      </c>
      <c r="O25" s="7">
        <v>0</v>
      </c>
      <c r="P25" s="7">
        <v>0</v>
      </c>
      <c r="Q25" s="44" t="s">
        <v>45</v>
      </c>
      <c r="R25" s="44" t="s">
        <v>35</v>
      </c>
    </row>
    <row r="26" spans="1:18" ht="44.25" customHeight="1" x14ac:dyDescent="0.35">
      <c r="A26" s="43"/>
      <c r="B26" s="47"/>
      <c r="C26" s="8" t="s">
        <v>17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12">
        <v>0</v>
      </c>
      <c r="K26" s="7">
        <v>0</v>
      </c>
      <c r="L26" s="18">
        <v>0</v>
      </c>
      <c r="M26" s="22">
        <v>0</v>
      </c>
      <c r="N26" s="7">
        <v>0</v>
      </c>
      <c r="O26" s="7">
        <v>0</v>
      </c>
      <c r="P26" s="7">
        <v>0</v>
      </c>
      <c r="Q26" s="45"/>
      <c r="R26" s="45"/>
    </row>
    <row r="27" spans="1:18" ht="46.5" customHeight="1" x14ac:dyDescent="0.35">
      <c r="A27" s="43"/>
      <c r="B27" s="47"/>
      <c r="C27" s="8" t="s">
        <v>18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12">
        <v>0</v>
      </c>
      <c r="K27" s="7">
        <v>0</v>
      </c>
      <c r="L27" s="18">
        <v>0</v>
      </c>
      <c r="M27" s="22">
        <v>0</v>
      </c>
      <c r="N27" s="7">
        <v>0</v>
      </c>
      <c r="O27" s="7">
        <v>0</v>
      </c>
      <c r="P27" s="7">
        <v>0</v>
      </c>
      <c r="Q27" s="45"/>
      <c r="R27" s="45"/>
    </row>
    <row r="28" spans="1:18" ht="36" x14ac:dyDescent="0.35">
      <c r="A28" s="43"/>
      <c r="B28" s="47"/>
      <c r="C28" s="8" t="s">
        <v>19</v>
      </c>
      <c r="D28" s="7">
        <f>SUM(E28:P28)</f>
        <v>5894.36816</v>
      </c>
      <c r="E28" s="7">
        <v>0</v>
      </c>
      <c r="F28" s="7">
        <v>0</v>
      </c>
      <c r="G28" s="7">
        <v>0</v>
      </c>
      <c r="H28" s="6">
        <v>4624.8</v>
      </c>
      <c r="I28" s="7">
        <v>269.2</v>
      </c>
      <c r="J28" s="12">
        <v>155.86815999999999</v>
      </c>
      <c r="K28" s="7">
        <v>245.5</v>
      </c>
      <c r="L28" s="18">
        <v>0</v>
      </c>
      <c r="M28" s="22">
        <v>599</v>
      </c>
      <c r="N28" s="7">
        <v>0</v>
      </c>
      <c r="O28" s="7">
        <v>0</v>
      </c>
      <c r="P28" s="7">
        <v>0</v>
      </c>
      <c r="Q28" s="45"/>
      <c r="R28" s="45"/>
    </row>
    <row r="29" spans="1:18" ht="127.2" customHeight="1" x14ac:dyDescent="0.35">
      <c r="A29" s="43"/>
      <c r="B29" s="47"/>
      <c r="C29" s="8" t="s">
        <v>20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12">
        <v>0</v>
      </c>
      <c r="K29" s="7">
        <v>0</v>
      </c>
      <c r="L29" s="18">
        <v>0</v>
      </c>
      <c r="M29" s="22">
        <v>0</v>
      </c>
      <c r="N29" s="7">
        <v>0</v>
      </c>
      <c r="O29" s="7">
        <v>0</v>
      </c>
      <c r="P29" s="7">
        <v>0</v>
      </c>
      <c r="Q29" s="46"/>
      <c r="R29" s="46"/>
    </row>
    <row r="30" spans="1:18" ht="24" customHeight="1" x14ac:dyDescent="0.35">
      <c r="A30" s="43" t="s">
        <v>24</v>
      </c>
      <c r="B30" s="47" t="s">
        <v>42</v>
      </c>
      <c r="C30" s="6" t="s">
        <v>16</v>
      </c>
      <c r="D30" s="7">
        <f>SUM(F30:P31)</f>
        <v>2261.625</v>
      </c>
      <c r="E30" s="7">
        <v>0</v>
      </c>
      <c r="F30" s="7">
        <v>0</v>
      </c>
      <c r="G30" s="7">
        <v>0</v>
      </c>
      <c r="H30" s="7">
        <f>1535+92.5</f>
        <v>1627.5</v>
      </c>
      <c r="I30" s="7">
        <v>0</v>
      </c>
      <c r="J30" s="12">
        <v>34.825000000000003</v>
      </c>
      <c r="K30" s="7">
        <v>599.29999999999995</v>
      </c>
      <c r="L30" s="18">
        <v>0</v>
      </c>
      <c r="M30" s="22">
        <v>0</v>
      </c>
      <c r="N30" s="7">
        <v>0</v>
      </c>
      <c r="O30" s="7">
        <v>0</v>
      </c>
      <c r="P30" s="7">
        <v>0</v>
      </c>
      <c r="Q30" s="47" t="s">
        <v>25</v>
      </c>
      <c r="R30" s="44" t="s">
        <v>36</v>
      </c>
    </row>
    <row r="31" spans="1:18" ht="40.5" customHeight="1" x14ac:dyDescent="0.35">
      <c r="A31" s="43"/>
      <c r="B31" s="47"/>
      <c r="C31" s="8" t="s">
        <v>17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12">
        <v>0</v>
      </c>
      <c r="K31" s="7">
        <v>0</v>
      </c>
      <c r="L31" s="18">
        <v>0</v>
      </c>
      <c r="M31" s="22">
        <v>0</v>
      </c>
      <c r="N31" s="7">
        <v>0</v>
      </c>
      <c r="O31" s="7">
        <v>0</v>
      </c>
      <c r="P31" s="7">
        <v>0</v>
      </c>
      <c r="Q31" s="47"/>
      <c r="R31" s="45"/>
    </row>
    <row r="32" spans="1:18" ht="39.75" customHeight="1" x14ac:dyDescent="0.35">
      <c r="A32" s="43"/>
      <c r="B32" s="47"/>
      <c r="C32" s="8" t="s">
        <v>18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12">
        <v>0</v>
      </c>
      <c r="K32" s="7">
        <v>0</v>
      </c>
      <c r="L32" s="18">
        <v>0</v>
      </c>
      <c r="M32" s="22">
        <v>0</v>
      </c>
      <c r="N32" s="7">
        <v>0</v>
      </c>
      <c r="O32" s="7">
        <v>0</v>
      </c>
      <c r="P32" s="7">
        <v>0</v>
      </c>
      <c r="Q32" s="47"/>
      <c r="R32" s="45"/>
    </row>
    <row r="33" spans="1:18" ht="40.5" customHeight="1" x14ac:dyDescent="0.35">
      <c r="A33" s="43"/>
      <c r="B33" s="47"/>
      <c r="C33" s="8" t="s">
        <v>19</v>
      </c>
      <c r="D33" s="7">
        <f>SUM(E33:P33)</f>
        <v>2261.625</v>
      </c>
      <c r="E33" s="7">
        <v>0</v>
      </c>
      <c r="F33" s="7">
        <v>0</v>
      </c>
      <c r="G33" s="7">
        <v>0</v>
      </c>
      <c r="H33" s="10">
        <v>1627.5</v>
      </c>
      <c r="I33" s="7">
        <v>0</v>
      </c>
      <c r="J33" s="12">
        <v>34.825000000000003</v>
      </c>
      <c r="K33" s="7">
        <v>599.29999999999995</v>
      </c>
      <c r="L33" s="18">
        <v>0</v>
      </c>
      <c r="M33" s="22">
        <v>0</v>
      </c>
      <c r="N33" s="7">
        <v>0</v>
      </c>
      <c r="O33" s="7">
        <v>0</v>
      </c>
      <c r="P33" s="7">
        <v>0</v>
      </c>
      <c r="Q33" s="47"/>
      <c r="R33" s="45"/>
    </row>
    <row r="34" spans="1:18" ht="38.25" customHeight="1" x14ac:dyDescent="0.35">
      <c r="A34" s="43"/>
      <c r="B34" s="47"/>
      <c r="C34" s="8" t="s">
        <v>20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12">
        <v>0</v>
      </c>
      <c r="K34" s="7">
        <v>0</v>
      </c>
      <c r="L34" s="18">
        <v>0</v>
      </c>
      <c r="M34" s="22">
        <v>0</v>
      </c>
      <c r="N34" s="7">
        <v>0</v>
      </c>
      <c r="O34" s="7">
        <v>0</v>
      </c>
      <c r="P34" s="7">
        <v>0</v>
      </c>
      <c r="Q34" s="47"/>
      <c r="R34" s="46"/>
    </row>
    <row r="35" spans="1:18" ht="18" x14ac:dyDescent="0.35">
      <c r="A35" s="43"/>
      <c r="B35" s="40" t="s">
        <v>27</v>
      </c>
      <c r="C35" s="21" t="s">
        <v>16</v>
      </c>
      <c r="D35" s="22">
        <f>D36+D38</f>
        <v>102269</v>
      </c>
      <c r="E35" s="22">
        <f>SUM(E10)</f>
        <v>2786.6</v>
      </c>
      <c r="F35" s="22">
        <f>SUM(F10,F20)</f>
        <v>2843.1</v>
      </c>
      <c r="G35" s="22">
        <f>SUM(G20,G10)</f>
        <v>2174.1999999999998</v>
      </c>
      <c r="H35" s="22">
        <v>6252.3</v>
      </c>
      <c r="I35" s="22">
        <f>SUM(I25,I10)</f>
        <v>3269.2</v>
      </c>
      <c r="J35" s="22">
        <f>J30+J25+J20+J10</f>
        <v>21045.993159999998</v>
      </c>
      <c r="K35" s="22">
        <f>SUM(K36:K39)</f>
        <v>36447</v>
      </c>
      <c r="L35" s="23">
        <v>5230.8</v>
      </c>
      <c r="M35" s="24">
        <f>SUM(M36:M39)</f>
        <v>8721.5</v>
      </c>
      <c r="N35" s="24">
        <f>SUM(N36:N39)</f>
        <v>3931</v>
      </c>
      <c r="O35" s="34">
        <v>4112</v>
      </c>
      <c r="P35" s="34">
        <v>5455.3</v>
      </c>
      <c r="Q35" s="48"/>
      <c r="R35" s="37"/>
    </row>
    <row r="36" spans="1:18" ht="36" x14ac:dyDescent="0.35">
      <c r="A36" s="43"/>
      <c r="B36" s="41"/>
      <c r="C36" s="25" t="s">
        <v>17</v>
      </c>
      <c r="D36" s="22">
        <f>SUM(E36:P36)</f>
        <v>43973.2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17323</v>
      </c>
      <c r="K36" s="22">
        <v>26650.2</v>
      </c>
      <c r="L36" s="26">
        <v>0</v>
      </c>
      <c r="M36" s="22">
        <v>0</v>
      </c>
      <c r="N36" s="22">
        <v>0</v>
      </c>
      <c r="O36" s="34">
        <v>0</v>
      </c>
      <c r="P36" s="34">
        <v>0</v>
      </c>
      <c r="Q36" s="49"/>
      <c r="R36" s="38"/>
    </row>
    <row r="37" spans="1:18" ht="36" x14ac:dyDescent="0.35">
      <c r="A37" s="43"/>
      <c r="B37" s="41"/>
      <c r="C37" s="25" t="s">
        <v>18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6">
        <v>0</v>
      </c>
      <c r="M37" s="22">
        <v>0</v>
      </c>
      <c r="N37" s="22">
        <v>0</v>
      </c>
      <c r="O37" s="34">
        <v>0</v>
      </c>
      <c r="P37" s="34">
        <v>0</v>
      </c>
      <c r="Q37" s="49"/>
      <c r="R37" s="38"/>
    </row>
    <row r="38" spans="1:18" ht="36" x14ac:dyDescent="0.35">
      <c r="A38" s="43"/>
      <c r="B38" s="41"/>
      <c r="C38" s="25" t="s">
        <v>19</v>
      </c>
      <c r="D38" s="22">
        <f>SUM(E38:P38)</f>
        <v>58295.8</v>
      </c>
      <c r="E38" s="22">
        <v>2786.6</v>
      </c>
      <c r="F38" s="22">
        <v>2843.1</v>
      </c>
      <c r="G38" s="22">
        <v>2174.1999999999998</v>
      </c>
      <c r="H38" s="21">
        <v>6252.3</v>
      </c>
      <c r="I38" s="22">
        <v>3269.2</v>
      </c>
      <c r="J38" s="22">
        <v>3723</v>
      </c>
      <c r="K38" s="22">
        <f>SUM(K30,K25,K13)</f>
        <v>9796.7999999999993</v>
      </c>
      <c r="L38" s="23">
        <v>5230.8</v>
      </c>
      <c r="M38" s="24">
        <v>8721.5</v>
      </c>
      <c r="N38" s="24">
        <v>3931</v>
      </c>
      <c r="O38" s="34">
        <v>4112</v>
      </c>
      <c r="P38" s="34">
        <v>5455.3</v>
      </c>
      <c r="Q38" s="49"/>
      <c r="R38" s="38"/>
    </row>
    <row r="39" spans="1:18" ht="36" x14ac:dyDescent="0.35">
      <c r="A39" s="43"/>
      <c r="B39" s="42"/>
      <c r="C39" s="25" t="s">
        <v>20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6">
        <v>0</v>
      </c>
      <c r="M39" s="22">
        <v>0</v>
      </c>
      <c r="N39" s="22">
        <v>0</v>
      </c>
      <c r="O39" s="22">
        <v>0</v>
      </c>
      <c r="P39" s="22">
        <v>0</v>
      </c>
      <c r="Q39" s="50"/>
      <c r="R39" s="39"/>
    </row>
    <row r="43" spans="1:18" x14ac:dyDescent="0.3">
      <c r="D43" s="16"/>
    </row>
  </sheetData>
  <mergeCells count="43">
    <mergeCell ref="A10:A14"/>
    <mergeCell ref="J4:J5"/>
    <mergeCell ref="B15:B19"/>
    <mergeCell ref="Q15:Q19"/>
    <mergeCell ref="K4:K5"/>
    <mergeCell ref="L4:L5"/>
    <mergeCell ref="M4:M5"/>
    <mergeCell ref="A3:A5"/>
    <mergeCell ref="I4:I5"/>
    <mergeCell ref="B3:B5"/>
    <mergeCell ref="N4:N5"/>
    <mergeCell ref="A15:A19"/>
    <mergeCell ref="Q3:Q5"/>
    <mergeCell ref="O4:O5"/>
    <mergeCell ref="R3:R5"/>
    <mergeCell ref="B7:R7"/>
    <mergeCell ref="B8:R8"/>
    <mergeCell ref="B10:B14"/>
    <mergeCell ref="C3:C5"/>
    <mergeCell ref="D3:D5"/>
    <mergeCell ref="E3:P3"/>
    <mergeCell ref="E4:E5"/>
    <mergeCell ref="F4:F5"/>
    <mergeCell ref="G4:G5"/>
    <mergeCell ref="H4:H5"/>
    <mergeCell ref="Q10:Q14"/>
    <mergeCell ref="P4:P5"/>
    <mergeCell ref="R35:R39"/>
    <mergeCell ref="B35:B39"/>
    <mergeCell ref="A20:A24"/>
    <mergeCell ref="Q20:Q24"/>
    <mergeCell ref="R20:R24"/>
    <mergeCell ref="B25:B29"/>
    <mergeCell ref="A25:A29"/>
    <mergeCell ref="Q25:Q29"/>
    <mergeCell ref="R25:R29"/>
    <mergeCell ref="B20:B24"/>
    <mergeCell ref="R30:R34"/>
    <mergeCell ref="A35:A39"/>
    <mergeCell ref="Q35:Q39"/>
    <mergeCell ref="B30:B34"/>
    <mergeCell ref="A30:A34"/>
    <mergeCell ref="Q30:Q34"/>
  </mergeCells>
  <phoneticPr fontId="3" type="noConversion"/>
  <pageMargins left="0.62992125984251968" right="0.82677165354330717" top="4.3307086614173231" bottom="0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Георгий Карпушин</cp:lastModifiedBy>
  <cp:lastPrinted>2023-12-14T10:28:39Z</cp:lastPrinted>
  <dcterms:created xsi:type="dcterms:W3CDTF">2015-06-05T18:19:34Z</dcterms:created>
  <dcterms:modified xsi:type="dcterms:W3CDTF">2024-12-25T11:08:36Z</dcterms:modified>
</cp:coreProperties>
</file>